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Vergl SolarBox Voorb.off 1 en 2" sheetId="4" r:id="rId1"/>
    <sheet name="Blad2" sheetId="2" r:id="rId2"/>
    <sheet name="Blad3" sheetId="3" r:id="rId3"/>
  </sheets>
  <definedNames>
    <definedName name="_xlnm.Print_Area" localSheetId="0">'Vergl SolarBox Voorb.off 1 en 2'!$A:$P</definedName>
  </definedNames>
  <calcPr calcId="145621"/>
</workbook>
</file>

<file path=xl/calcChain.xml><?xml version="1.0" encoding="utf-8"?>
<calcChain xmlns="http://schemas.openxmlformats.org/spreadsheetml/2006/main">
  <c r="K26" i="4" l="1"/>
  <c r="K25" i="4"/>
  <c r="K24" i="4"/>
  <c r="K22" i="4"/>
  <c r="K21" i="4"/>
  <c r="K20" i="4"/>
  <c r="K19" i="4"/>
  <c r="K18" i="4"/>
  <c r="K17" i="4"/>
  <c r="M11" i="4"/>
  <c r="M10" i="4"/>
  <c r="M9" i="4"/>
  <c r="L11" i="4"/>
  <c r="L10" i="4"/>
  <c r="L9" i="4"/>
  <c r="K6" i="4"/>
  <c r="N16" i="4" s="1"/>
  <c r="H16" i="4"/>
  <c r="G22" i="4" s="1"/>
  <c r="D16" i="4"/>
  <c r="D20" i="4" s="1"/>
  <c r="E10" i="4"/>
  <c r="C10" i="4" s="1"/>
  <c r="G9" i="4"/>
  <c r="G10" i="4" s="1"/>
  <c r="G11" i="4" s="1"/>
  <c r="F9" i="4"/>
  <c r="F10" i="4" s="1"/>
  <c r="F11" i="4" s="1"/>
  <c r="E9" i="4"/>
  <c r="C9" i="4" s="1"/>
  <c r="D18" i="4" l="1"/>
  <c r="D25" i="4"/>
  <c r="D19" i="4"/>
  <c r="D17" i="4"/>
  <c r="D24" i="4"/>
  <c r="G19" i="4"/>
  <c r="G18" i="4"/>
  <c r="D22" i="4"/>
  <c r="G24" i="4"/>
  <c r="G20" i="4"/>
  <c r="G17" i="4"/>
  <c r="G25" i="4"/>
  <c r="D21" i="4" l="1"/>
  <c r="D26" i="4" s="1"/>
  <c r="G21" i="4"/>
  <c r="G26" i="4" s="1"/>
</calcChain>
</file>

<file path=xl/sharedStrings.xml><?xml version="1.0" encoding="utf-8"?>
<sst xmlns="http://schemas.openxmlformats.org/spreadsheetml/2006/main" count="34" uniqueCount="31">
  <si>
    <t>Algemeen:</t>
  </si>
  <si>
    <t>-Opbrengst kWh</t>
  </si>
  <si>
    <t>-Totaalprijs incl korting</t>
  </si>
  <si>
    <t>-Totaalprijs ex btw</t>
  </si>
  <si>
    <t>ex btw</t>
  </si>
  <si>
    <t>Detail opsomming o.b.v. taart, bedrag</t>
  </si>
  <si>
    <t>PV</t>
  </si>
  <si>
    <t>Omvormer</t>
  </si>
  <si>
    <t>Optimizers</t>
  </si>
  <si>
    <t>Montage materiaal Valk</t>
  </si>
  <si>
    <t xml:space="preserve">Montage kosten </t>
  </si>
  <si>
    <t>Opties:</t>
  </si>
  <si>
    <t>Elektra aanpassing</t>
  </si>
  <si>
    <t>Overig (Steiger / Aarding)</t>
  </si>
  <si>
    <t>Totaalprijs ex korting</t>
  </si>
  <si>
    <t>Detail opsomming volgens offerte</t>
  </si>
  <si>
    <t>bij 8%,  10% bet.vooraf</t>
  </si>
  <si>
    <t>bij 11%, 100 bet.vooraf</t>
  </si>
  <si>
    <t>2-4</t>
  </si>
  <si>
    <t>minus 1% voorgaande</t>
  </si>
  <si>
    <t>5-8</t>
  </si>
  <si>
    <t>9 of meer</t>
  </si>
  <si>
    <t>basis</t>
  </si>
  <si>
    <t>hshs</t>
  </si>
  <si>
    <t>1. Solar Box oorspronkelijk voorbeeld offerte</t>
  </si>
  <si>
    <t xml:space="preserve">Totaal materiaal € 29,37 &gt; offerte </t>
  </si>
  <si>
    <t>Vergelijk Solar Box 1e en 2e voorbeeld offerte Sunpower</t>
  </si>
  <si>
    <t>Verschil 1e en 2e offerte</t>
  </si>
  <si>
    <t>2. Solar Box finaal aanbod 6 nov voorbeeld offerte</t>
  </si>
  <si>
    <t>8% vs 7%</t>
  </si>
  <si>
    <t>11% vs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</si>
</sst>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8" formatCode="&quot;€&quot;\ #,##0.00;[Red]&quot;€&quot;\ \-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indexed="64"/>
      </left>
      <right style="thin">
        <color theme="4" tint="0.59996337778862885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1" fillId="0" borderId="0" xfId="0" applyNumberFormat="1" applyFont="1"/>
    <xf numFmtId="164" fontId="2" fillId="0" borderId="0" xfId="0" applyNumberFormat="1" applyFont="1"/>
    <xf numFmtId="0" fontId="1" fillId="0" borderId="2" xfId="0" applyFont="1" applyBorder="1"/>
    <xf numFmtId="0" fontId="0" fillId="0" borderId="3" xfId="0" applyBorder="1"/>
    <xf numFmtId="164" fontId="0" fillId="0" borderId="3" xfId="0" applyNumberFormat="1" applyBorder="1"/>
    <xf numFmtId="164" fontId="1" fillId="0" borderId="3" xfId="0" applyNumberFormat="1" applyFont="1" applyBorder="1"/>
    <xf numFmtId="0" fontId="3" fillId="0" borderId="0" xfId="0" applyFont="1"/>
    <xf numFmtId="0" fontId="0" fillId="0" borderId="4" xfId="0" applyBorder="1"/>
    <xf numFmtId="8" fontId="0" fillId="0" borderId="0" xfId="0" applyNumberFormat="1"/>
    <xf numFmtId="8" fontId="1" fillId="0" borderId="0" xfId="0" applyNumberFormat="1" applyFont="1"/>
    <xf numFmtId="164" fontId="0" fillId="0" borderId="4" xfId="0" applyNumberFormat="1" applyBorder="1"/>
    <xf numFmtId="49" fontId="0" fillId="0" borderId="0" xfId="0" applyNumberFormat="1" applyAlignment="1">
      <alignment horizontal="center"/>
    </xf>
    <xf numFmtId="9" fontId="0" fillId="0" borderId="4" xfId="0" applyNumberFormat="1" applyBorder="1"/>
    <xf numFmtId="0" fontId="0" fillId="0" borderId="4" xfId="0" applyFill="1" applyBorder="1"/>
    <xf numFmtId="164" fontId="0" fillId="0" borderId="0" xfId="0" applyNumberFormat="1" applyFill="1"/>
    <xf numFmtId="8" fontId="0" fillId="0" borderId="10" xfId="0" applyNumberFormat="1" applyBorder="1"/>
    <xf numFmtId="164" fontId="0" fillId="0" borderId="0" xfId="0" applyNumberFormat="1" applyBorder="1"/>
    <xf numFmtId="164" fontId="5" fillId="0" borderId="0" xfId="0" applyNumberFormat="1" applyFont="1"/>
    <xf numFmtId="8" fontId="6" fillId="0" borderId="0" xfId="0" applyNumberFormat="1" applyFont="1"/>
    <xf numFmtId="164" fontId="1" fillId="0" borderId="8" xfId="0" applyNumberFormat="1" applyFont="1" applyBorder="1"/>
    <xf numFmtId="0" fontId="0" fillId="0" borderId="0" xfId="0" applyAlignment="1">
      <alignment horizontal="center"/>
    </xf>
    <xf numFmtId="164" fontId="0" fillId="0" borderId="15" xfId="0" applyNumberFormat="1" applyBorder="1"/>
    <xf numFmtId="164" fontId="0" fillId="0" borderId="10" xfId="0" applyNumberFormat="1" applyBorder="1"/>
    <xf numFmtId="9" fontId="0" fillId="0" borderId="12" xfId="0" applyNumberFormat="1" applyBorder="1"/>
    <xf numFmtId="4" fontId="0" fillId="0" borderId="0" xfId="0" applyNumberFormat="1"/>
    <xf numFmtId="164" fontId="0" fillId="0" borderId="3" xfId="0" applyNumberFormat="1" applyFont="1" applyBorder="1"/>
    <xf numFmtId="4" fontId="0" fillId="0" borderId="1" xfId="0" applyNumberFormat="1" applyBorder="1"/>
    <xf numFmtId="164" fontId="3" fillId="0" borderId="0" xfId="0" applyNumberFormat="1" applyFont="1"/>
    <xf numFmtId="164" fontId="3" fillId="0" borderId="9" xfId="0" applyNumberFormat="1" applyFont="1" applyBorder="1"/>
    <xf numFmtId="164" fontId="3" fillId="0" borderId="11" xfId="0" applyNumberFormat="1" applyFont="1" applyBorder="1"/>
    <xf numFmtId="9" fontId="0" fillId="0" borderId="2" xfId="0" applyNumberFormat="1" applyBorder="1"/>
    <xf numFmtId="9" fontId="3" fillId="0" borderId="8" xfId="0" applyNumberFormat="1" applyFont="1" applyBorder="1"/>
    <xf numFmtId="0" fontId="0" fillId="0" borderId="4" xfId="0" applyBorder="1" applyAlignment="1">
      <alignment horizontal="center"/>
    </xf>
    <xf numFmtId="7" fontId="4" fillId="0" borderId="0" xfId="0" applyNumberFormat="1" applyFont="1" applyFill="1"/>
    <xf numFmtId="10" fontId="4" fillId="0" borderId="0" xfId="0" applyNumberFormat="1" applyFont="1" applyFill="1"/>
    <xf numFmtId="49" fontId="4" fillId="0" borderId="0" xfId="0" applyNumberFormat="1" applyFont="1" applyFill="1"/>
    <xf numFmtId="8" fontId="0" fillId="0" borderId="0" xfId="0" applyNumberFormat="1" applyFill="1"/>
    <xf numFmtId="8" fontId="0" fillId="0" borderId="4" xfId="0" applyNumberFormat="1" applyBorder="1"/>
    <xf numFmtId="0" fontId="0" fillId="0" borderId="0" xfId="0" applyBorder="1"/>
    <xf numFmtId="49" fontId="0" fillId="0" borderId="1" xfId="0" applyNumberFormat="1" applyBorder="1" applyAlignment="1">
      <alignment horizontal="center"/>
    </xf>
    <xf numFmtId="164" fontId="3" fillId="0" borderId="1" xfId="0" applyNumberFormat="1" applyFont="1" applyBorder="1"/>
    <xf numFmtId="49" fontId="1" fillId="0" borderId="4" xfId="0" applyNumberFormat="1" applyFont="1" applyBorder="1" applyAlignment="1">
      <alignment vertical="top"/>
    </xf>
    <xf numFmtId="8" fontId="7" fillId="4" borderId="17" xfId="0" applyNumberFormat="1" applyFont="1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4" borderId="18" xfId="0" applyFill="1" applyBorder="1" applyAlignment="1">
      <alignment vertical="top"/>
    </xf>
    <xf numFmtId="49" fontId="0" fillId="0" borderId="19" xfId="0" applyNumberFormat="1" applyBorder="1" applyAlignment="1">
      <alignment vertical="top"/>
    </xf>
    <xf numFmtId="9" fontId="0" fillId="0" borderId="20" xfId="0" applyNumberFormat="1" applyBorder="1"/>
    <xf numFmtId="49" fontId="0" fillId="0" borderId="16" xfId="0" applyNumberFormat="1" applyBorder="1" applyAlignment="1">
      <alignment vertical="top"/>
    </xf>
    <xf numFmtId="8" fontId="0" fillId="0" borderId="12" xfId="0" applyNumberFormat="1" applyBorder="1"/>
    <xf numFmtId="8" fontId="0" fillId="0" borderId="10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9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49" fontId="4" fillId="0" borderId="17" xfId="0" applyNumberFormat="1" applyFont="1" applyFill="1" applyBorder="1"/>
    <xf numFmtId="0" fontId="0" fillId="0" borderId="17" xfId="0" applyBorder="1"/>
    <xf numFmtId="0" fontId="0" fillId="0" borderId="17" xfId="0" applyFill="1" applyBorder="1"/>
    <xf numFmtId="0" fontId="0" fillId="4" borderId="17" xfId="0" applyFill="1" applyBorder="1"/>
    <xf numFmtId="8" fontId="0" fillId="0" borderId="17" xfId="0" applyNumberFormat="1" applyFill="1" applyBorder="1"/>
    <xf numFmtId="40" fontId="0" fillId="0" borderId="17" xfId="0" applyNumberFormat="1" applyBorder="1"/>
    <xf numFmtId="8" fontId="0" fillId="4" borderId="17" xfId="0" applyNumberFormat="1" applyFill="1" applyBorder="1"/>
    <xf numFmtId="8" fontId="0" fillId="0" borderId="17" xfId="0" applyNumberFormat="1" applyBorder="1"/>
    <xf numFmtId="8" fontId="1" fillId="0" borderId="3" xfId="0" applyNumberFormat="1" applyFont="1" applyBorder="1"/>
    <xf numFmtId="8" fontId="6" fillId="0" borderId="4" xfId="0" applyNumberFormat="1" applyFont="1" applyFill="1" applyBorder="1"/>
    <xf numFmtId="8" fontId="0" fillId="0" borderId="0" xfId="0" applyNumberFormat="1" applyBorder="1"/>
    <xf numFmtId="8" fontId="1" fillId="0" borderId="4" xfId="0" applyNumberFormat="1" applyFont="1" applyBorder="1"/>
    <xf numFmtId="164" fontId="0" fillId="0" borderId="22" xfId="0" applyNumberFormat="1" applyBorder="1"/>
    <xf numFmtId="0" fontId="0" fillId="0" borderId="23" xfId="0" applyBorder="1"/>
    <xf numFmtId="0" fontId="0" fillId="0" borderId="24" xfId="0" applyBorder="1"/>
    <xf numFmtId="164" fontId="0" fillId="2" borderId="12" xfId="0" applyNumberFormat="1" applyFill="1" applyBorder="1" applyAlignment="1"/>
    <xf numFmtId="0" fontId="0" fillId="2" borderId="13" xfId="0" applyFill="1" applyBorder="1" applyAlignment="1"/>
    <xf numFmtId="164" fontId="3" fillId="2" borderId="1" xfId="0" applyNumberFormat="1" applyFont="1" applyFill="1" applyBorder="1" applyAlignment="1"/>
    <xf numFmtId="0" fontId="0" fillId="2" borderId="1" xfId="0" applyFill="1" applyBorder="1" applyAlignment="1"/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tabSelected="1" topLeftCell="A4" zoomScaleNormal="100" zoomScalePageLayoutView="75" workbookViewId="0">
      <selection activeCell="M9" sqref="M9"/>
    </sheetView>
  </sheetViews>
  <sheetFormatPr defaultRowHeight="15" x14ac:dyDescent="0.25"/>
  <cols>
    <col min="2" max="2" width="16.7109375" customWidth="1"/>
    <col min="3" max="3" width="11.5703125" bestFit="1" customWidth="1"/>
    <col min="4" max="5" width="9.5703125" bestFit="1" customWidth="1"/>
    <col min="6" max="10" width="9.5703125" customWidth="1"/>
    <col min="11" max="11" width="12.5703125" customWidth="1"/>
    <col min="12" max="13" width="10.28515625" customWidth="1"/>
    <col min="14" max="14" width="11" customWidth="1"/>
    <col min="15" max="15" width="9.5703125" bestFit="1" customWidth="1"/>
    <col min="18" max="19" width="9.5703125" bestFit="1" customWidth="1"/>
  </cols>
  <sheetData>
    <row r="2" spans="1:19" x14ac:dyDescent="0.25">
      <c r="A2" s="88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9" ht="15.75" thickBot="1" x14ac:dyDescent="0.3"/>
    <row r="4" spans="1:19" ht="15.75" thickBot="1" x14ac:dyDescent="0.3">
      <c r="A4" s="80" t="s">
        <v>24</v>
      </c>
      <c r="B4" s="81"/>
      <c r="C4" s="81"/>
      <c r="D4" s="81"/>
      <c r="E4" s="82"/>
      <c r="F4" s="80" t="s">
        <v>28</v>
      </c>
      <c r="G4" s="86"/>
      <c r="H4" s="86"/>
      <c r="I4" s="86"/>
      <c r="J4" s="87"/>
      <c r="K4" s="84" t="s">
        <v>27</v>
      </c>
      <c r="L4" s="85"/>
      <c r="M4" s="85"/>
      <c r="N4" s="85"/>
      <c r="O4" s="89"/>
    </row>
    <row r="5" spans="1:19" x14ac:dyDescent="0.25">
      <c r="A5" s="1" t="s">
        <v>0</v>
      </c>
      <c r="C5" s="3"/>
      <c r="E5" s="3"/>
      <c r="F5" s="29"/>
      <c r="G5" s="3"/>
      <c r="H5" s="3"/>
      <c r="I5" s="3"/>
      <c r="J5" s="3"/>
      <c r="K5" s="21"/>
      <c r="L5" s="41"/>
      <c r="M5" s="42"/>
      <c r="N5" s="43"/>
      <c r="O5" s="61"/>
      <c r="P5" s="62"/>
      <c r="Q5" s="51"/>
      <c r="R5" s="51"/>
      <c r="S5" s="62"/>
    </row>
    <row r="6" spans="1:19" x14ac:dyDescent="0.25">
      <c r="A6" s="2" t="s">
        <v>3</v>
      </c>
      <c r="C6" s="3">
        <v>6813.35</v>
      </c>
      <c r="E6" s="3"/>
      <c r="F6" s="18">
        <v>6494.46</v>
      </c>
      <c r="G6" s="3"/>
      <c r="H6" s="3"/>
      <c r="I6" s="3"/>
      <c r="J6" s="3"/>
      <c r="K6" s="45">
        <f>F6-C6</f>
        <v>-318.89000000000033</v>
      </c>
      <c r="L6" s="50"/>
      <c r="M6" s="51"/>
      <c r="N6" s="44"/>
      <c r="O6" s="63"/>
      <c r="P6" s="62"/>
      <c r="Q6" s="51"/>
      <c r="R6" s="51"/>
      <c r="S6" s="62"/>
    </row>
    <row r="7" spans="1:19" x14ac:dyDescent="0.25">
      <c r="A7" s="2" t="s">
        <v>1</v>
      </c>
      <c r="C7" s="3">
        <v>0.11</v>
      </c>
      <c r="E7" s="3"/>
      <c r="F7" s="18">
        <v>0.11</v>
      </c>
      <c r="G7" s="3"/>
      <c r="H7" s="76" t="s">
        <v>16</v>
      </c>
      <c r="I7" s="77"/>
      <c r="J7" s="77"/>
      <c r="K7" s="49"/>
      <c r="L7" s="52"/>
      <c r="M7" s="52"/>
      <c r="O7" s="64"/>
      <c r="P7" s="64"/>
      <c r="Q7" s="62"/>
      <c r="R7" s="62"/>
      <c r="S7" s="62"/>
    </row>
    <row r="8" spans="1:19" x14ac:dyDescent="0.25">
      <c r="A8" s="2"/>
      <c r="C8" s="3"/>
      <c r="E8" s="3"/>
      <c r="F8" s="38">
        <v>0.08</v>
      </c>
      <c r="G8" s="39">
        <v>0.11</v>
      </c>
      <c r="H8" s="78" t="s">
        <v>17</v>
      </c>
      <c r="I8" s="79"/>
      <c r="J8" s="79"/>
      <c r="K8" s="55"/>
      <c r="L8" s="53" t="s">
        <v>29</v>
      </c>
      <c r="M8" s="54" t="s">
        <v>30</v>
      </c>
      <c r="N8" s="24"/>
      <c r="O8" s="65"/>
      <c r="P8" s="65"/>
      <c r="Q8" s="66"/>
      <c r="R8" s="66"/>
      <c r="S8" s="62"/>
    </row>
    <row r="9" spans="1:19" x14ac:dyDescent="0.25">
      <c r="A9" s="2" t="s">
        <v>2</v>
      </c>
      <c r="C9" s="3">
        <f>C6-E9</f>
        <v>6132.0150000000003</v>
      </c>
      <c r="D9" s="4">
        <v>0.1</v>
      </c>
      <c r="E9" s="3">
        <f>C6*D9</f>
        <v>681.33500000000004</v>
      </c>
      <c r="F9" s="18">
        <f>F6*0.92</f>
        <v>5974.9032000000007</v>
      </c>
      <c r="G9" s="36">
        <f>F6*0.89</f>
        <v>5780.0694000000003</v>
      </c>
      <c r="H9" s="3" t="s">
        <v>22</v>
      </c>
      <c r="I9" s="35"/>
      <c r="J9" s="19" t="s">
        <v>18</v>
      </c>
      <c r="K9" s="73"/>
      <c r="L9" s="56">
        <f>F9-C10</f>
        <v>-361.51229999999941</v>
      </c>
      <c r="M9" s="58">
        <f>G9-C9</f>
        <v>-351.94560000000001</v>
      </c>
      <c r="N9" s="24"/>
      <c r="O9" s="67"/>
      <c r="P9" s="68"/>
      <c r="Q9" s="66"/>
      <c r="R9" s="66"/>
      <c r="S9" s="62"/>
    </row>
    <row r="10" spans="1:19" x14ac:dyDescent="0.25">
      <c r="A10" s="2" t="s">
        <v>2</v>
      </c>
      <c r="C10" s="3">
        <f>C6-E10</f>
        <v>6336.4155000000001</v>
      </c>
      <c r="D10" s="4">
        <v>7.0000000000000007E-2</v>
      </c>
      <c r="E10" s="3">
        <f>C6*D10</f>
        <v>476.93450000000007</v>
      </c>
      <c r="F10" s="18">
        <f>0.99*F9</f>
        <v>5915.1541680000009</v>
      </c>
      <c r="G10" s="36">
        <f>G9*0.99</f>
        <v>5722.2687059999998</v>
      </c>
      <c r="H10" s="3" t="s">
        <v>19</v>
      </c>
      <c r="I10" s="35"/>
      <c r="J10" s="19" t="s">
        <v>20</v>
      </c>
      <c r="K10" s="74"/>
      <c r="L10" s="45">
        <f>F10-C10</f>
        <v>-421.26133199999913</v>
      </c>
      <c r="M10" s="59">
        <f>G10-C9</f>
        <v>-409.74629400000049</v>
      </c>
      <c r="N10" s="24"/>
      <c r="O10" s="68"/>
      <c r="P10" s="68"/>
      <c r="Q10" s="66"/>
      <c r="R10" s="66"/>
      <c r="S10" s="62"/>
    </row>
    <row r="11" spans="1:19" x14ac:dyDescent="0.25">
      <c r="A11" s="2"/>
      <c r="C11" s="5"/>
      <c r="E11" s="3"/>
      <c r="F11" s="30">
        <f>F10*0.99</f>
        <v>5856.0026263200007</v>
      </c>
      <c r="G11" s="37">
        <f>G10*0.99</f>
        <v>5665.0460189400001</v>
      </c>
      <c r="H11" s="30" t="s">
        <v>19</v>
      </c>
      <c r="I11" s="48"/>
      <c r="J11" s="47" t="s">
        <v>21</v>
      </c>
      <c r="K11" s="75"/>
      <c r="L11" s="57">
        <f>F11-C10</f>
        <v>-480.41287367999939</v>
      </c>
      <c r="M11" s="60">
        <f>G11-C9</f>
        <v>-466.96898106000026</v>
      </c>
      <c r="N11" s="46"/>
      <c r="O11" s="62"/>
      <c r="P11" s="62"/>
      <c r="Q11" s="62"/>
      <c r="R11" s="62"/>
      <c r="S11" s="62"/>
    </row>
    <row r="12" spans="1:19" x14ac:dyDescent="0.25">
      <c r="A12" s="2"/>
      <c r="C12" s="5"/>
      <c r="E12" s="3"/>
      <c r="F12" s="18"/>
      <c r="G12" s="35"/>
      <c r="H12" s="3"/>
      <c r="I12" s="35"/>
      <c r="J12" s="3"/>
      <c r="K12" s="15"/>
      <c r="L12" s="5"/>
      <c r="M12" s="2"/>
    </row>
    <row r="13" spans="1:19" x14ac:dyDescent="0.25">
      <c r="A13" s="2"/>
      <c r="C13" s="6"/>
      <c r="D13" s="28"/>
      <c r="E13" s="28"/>
      <c r="F13" s="40"/>
      <c r="G13" s="28"/>
      <c r="H13" s="28"/>
      <c r="I13" s="28"/>
      <c r="J13" s="28"/>
      <c r="K13" s="40"/>
      <c r="L13" s="6"/>
    </row>
    <row r="14" spans="1:19" x14ac:dyDescent="0.25">
      <c r="A14" s="2"/>
      <c r="C14" s="3"/>
      <c r="E14" s="3"/>
      <c r="F14" s="18"/>
      <c r="G14" s="3"/>
      <c r="H14" s="3"/>
      <c r="I14" s="3"/>
      <c r="J14" s="3"/>
      <c r="K14" s="20"/>
      <c r="L14" s="3"/>
    </row>
    <row r="15" spans="1:19" x14ac:dyDescent="0.25">
      <c r="C15" s="9"/>
      <c r="E15" s="3"/>
      <c r="F15" s="30"/>
      <c r="G15" s="3"/>
      <c r="H15" s="3"/>
      <c r="I15" s="3"/>
      <c r="J15" s="3"/>
      <c r="K15" s="15"/>
      <c r="M15" s="16"/>
    </row>
    <row r="16" spans="1:19" x14ac:dyDescent="0.25">
      <c r="A16" s="10" t="s">
        <v>5</v>
      </c>
      <c r="B16" s="11"/>
      <c r="C16" s="12"/>
      <c r="D16" s="13">
        <f>C6</f>
        <v>6813.35</v>
      </c>
      <c r="E16" s="13" t="s">
        <v>4</v>
      </c>
      <c r="F16" s="13"/>
      <c r="G16" s="13"/>
      <c r="H16" s="33">
        <f>F6</f>
        <v>6494.46</v>
      </c>
      <c r="I16" s="13"/>
      <c r="J16" s="13"/>
      <c r="K16" s="10" t="s">
        <v>15</v>
      </c>
      <c r="L16" s="11"/>
      <c r="M16" s="11"/>
      <c r="N16" s="69">
        <f>K6</f>
        <v>-318.89000000000033</v>
      </c>
      <c r="O16" s="27" t="s">
        <v>4</v>
      </c>
      <c r="R16" s="3"/>
      <c r="S16" s="3"/>
    </row>
    <row r="17" spans="1:15" x14ac:dyDescent="0.25">
      <c r="A17" t="s">
        <v>6</v>
      </c>
      <c r="B17" s="4"/>
      <c r="C17" s="4">
        <v>0.6</v>
      </c>
      <c r="D17" s="3">
        <f>D16*C17</f>
        <v>4088.01</v>
      </c>
      <c r="E17" s="3"/>
      <c r="F17" s="31">
        <v>0.6</v>
      </c>
      <c r="G17" s="32">
        <f>H16*F17</f>
        <v>3896.6759999999999</v>
      </c>
      <c r="H17" s="3"/>
      <c r="I17" s="3"/>
      <c r="J17" s="3"/>
      <c r="K17" s="45">
        <f>G17-D17</f>
        <v>-191.33400000000029</v>
      </c>
      <c r="L17" s="3"/>
      <c r="M17" s="16"/>
      <c r="O17" s="3"/>
    </row>
    <row r="18" spans="1:15" x14ac:dyDescent="0.25">
      <c r="A18" t="s">
        <v>7</v>
      </c>
      <c r="B18" s="4"/>
      <c r="C18" s="4">
        <v>0.1</v>
      </c>
      <c r="D18" s="3">
        <f>D16*C18</f>
        <v>681.33500000000004</v>
      </c>
      <c r="E18" s="3"/>
      <c r="F18" s="20">
        <v>0.11</v>
      </c>
      <c r="G18" s="32">
        <f>H16*F18</f>
        <v>714.39060000000006</v>
      </c>
      <c r="H18" s="3"/>
      <c r="I18" s="3"/>
      <c r="J18" s="3"/>
      <c r="K18" s="45">
        <f>G18-D18</f>
        <v>33.055600000000027</v>
      </c>
      <c r="L18" s="3"/>
      <c r="M18" s="16"/>
      <c r="O18" s="3"/>
    </row>
    <row r="19" spans="1:15" x14ac:dyDescent="0.25">
      <c r="A19" t="s">
        <v>8</v>
      </c>
      <c r="B19" s="4"/>
      <c r="C19" s="4">
        <v>0.1</v>
      </c>
      <c r="D19" s="3">
        <f>D16*C19</f>
        <v>681.33500000000004</v>
      </c>
      <c r="E19" s="3"/>
      <c r="F19" s="20">
        <v>0.11</v>
      </c>
      <c r="G19" s="32">
        <f>H16*F19</f>
        <v>714.39060000000006</v>
      </c>
      <c r="H19" s="3"/>
      <c r="I19" s="3"/>
      <c r="J19" s="3"/>
      <c r="K19" s="45">
        <f>G19-D19</f>
        <v>33.055600000000027</v>
      </c>
      <c r="L19" s="3"/>
      <c r="M19" s="16"/>
      <c r="O19" s="3"/>
    </row>
    <row r="20" spans="1:15" x14ac:dyDescent="0.25">
      <c r="A20" t="s">
        <v>9</v>
      </c>
      <c r="B20" s="4"/>
      <c r="C20" s="4">
        <v>0.06</v>
      </c>
      <c r="D20" s="7">
        <f>D16*C20</f>
        <v>408.80099999999999</v>
      </c>
      <c r="E20" s="3"/>
      <c r="F20" s="20">
        <v>0.05</v>
      </c>
      <c r="G20" s="34">
        <f>H16*F20</f>
        <v>324.72300000000001</v>
      </c>
      <c r="H20" s="3"/>
      <c r="I20" s="3"/>
      <c r="J20" s="3"/>
      <c r="K20" s="23">
        <f>G20-D20</f>
        <v>-84.077999999999975</v>
      </c>
      <c r="L20" s="24"/>
      <c r="M20" s="71"/>
      <c r="O20" s="3"/>
    </row>
    <row r="21" spans="1:15" x14ac:dyDescent="0.25">
      <c r="A21" t="s">
        <v>25</v>
      </c>
      <c r="B21" s="4"/>
      <c r="C21" s="4"/>
      <c r="D21" s="3">
        <f>SUM(D17:D20)</f>
        <v>5859.4810000000007</v>
      </c>
      <c r="E21" s="3">
        <v>5830.11</v>
      </c>
      <c r="F21" s="20"/>
      <c r="G21" s="32">
        <f>SUM(G17:G20)</f>
        <v>5650.1801999999998</v>
      </c>
      <c r="H21" s="3"/>
      <c r="I21" s="3"/>
      <c r="J21" s="3"/>
      <c r="K21" s="72">
        <f>SUM(K17:K20)</f>
        <v>-209.30080000000021</v>
      </c>
      <c r="L21" s="3"/>
      <c r="M21" s="26"/>
      <c r="O21" s="3"/>
    </row>
    <row r="22" spans="1:15" x14ac:dyDescent="0.25">
      <c r="A22" t="s">
        <v>10</v>
      </c>
      <c r="B22" s="4"/>
      <c r="C22" s="4">
        <v>7.0000000000000007E-2</v>
      </c>
      <c r="D22" s="3">
        <f>D16*C22</f>
        <v>476.93450000000007</v>
      </c>
      <c r="F22" s="20">
        <v>7.0000000000000007E-2</v>
      </c>
      <c r="G22" s="32">
        <f>+H16*F22</f>
        <v>454.61220000000003</v>
      </c>
      <c r="K22" s="45">
        <f>G22-D22</f>
        <v>-22.322300000000041</v>
      </c>
      <c r="L22" s="3"/>
      <c r="M22" s="16"/>
      <c r="O22" s="3"/>
    </row>
    <row r="23" spans="1:15" x14ac:dyDescent="0.25">
      <c r="A23" s="14" t="s">
        <v>11</v>
      </c>
      <c r="B23" s="4"/>
      <c r="C23" s="4"/>
      <c r="D23" s="3"/>
      <c r="F23" s="20"/>
      <c r="G23" s="32"/>
      <c r="K23" s="45"/>
      <c r="L23" s="3"/>
      <c r="M23" s="16"/>
      <c r="O23" s="3"/>
    </row>
    <row r="24" spans="1:15" x14ac:dyDescent="0.25">
      <c r="A24" t="s">
        <v>12</v>
      </c>
      <c r="B24" s="4"/>
      <c r="C24" s="4">
        <v>0.03</v>
      </c>
      <c r="D24" s="3">
        <f>D16*C24</f>
        <v>204.40049999999999</v>
      </c>
      <c r="F24" s="20">
        <v>0.03</v>
      </c>
      <c r="G24" s="32">
        <f>H16*F24</f>
        <v>194.8338</v>
      </c>
      <c r="K24" s="45">
        <f>G24-D24</f>
        <v>-9.5666999999999973</v>
      </c>
      <c r="L24" s="3"/>
      <c r="M24" s="16"/>
      <c r="O24" s="3"/>
    </row>
    <row r="25" spans="1:15" x14ac:dyDescent="0.25">
      <c r="A25" t="s">
        <v>13</v>
      </c>
      <c r="B25" s="4"/>
      <c r="C25" s="4">
        <v>0.04</v>
      </c>
      <c r="D25" s="7">
        <f>D16*C25</f>
        <v>272.53399999999999</v>
      </c>
      <c r="F25" s="20">
        <v>0.03</v>
      </c>
      <c r="G25" s="34">
        <f>H16*F25</f>
        <v>194.8338</v>
      </c>
      <c r="K25" s="23">
        <f>G25-D25</f>
        <v>-77.700199999999995</v>
      </c>
      <c r="L25" s="24"/>
      <c r="M25" s="71"/>
      <c r="O25" s="3"/>
    </row>
    <row r="26" spans="1:15" x14ac:dyDescent="0.25">
      <c r="A26" s="1" t="s">
        <v>14</v>
      </c>
      <c r="B26" s="4"/>
      <c r="C26" s="4"/>
      <c r="D26" s="8">
        <f>D21+D22+D24+D25</f>
        <v>6813.35</v>
      </c>
      <c r="F26" s="20"/>
      <c r="G26" s="32">
        <f>G21+G22+G24+G25</f>
        <v>6494.4600000000009</v>
      </c>
      <c r="K26" s="72">
        <f>SUM(K21:K25)</f>
        <v>-318.89000000000021</v>
      </c>
      <c r="L26" s="8"/>
      <c r="M26" s="17"/>
      <c r="N26" s="25"/>
      <c r="O26" s="17"/>
    </row>
    <row r="27" spans="1:15" x14ac:dyDescent="0.25">
      <c r="B27" s="4"/>
      <c r="C27" s="4"/>
      <c r="D27" s="3"/>
      <c r="K27" s="70"/>
      <c r="L27" s="22"/>
      <c r="M27" s="26"/>
      <c r="O27" s="3"/>
    </row>
    <row r="28" spans="1:15" x14ac:dyDescent="0.25">
      <c r="B28" s="4"/>
      <c r="C28" s="4"/>
      <c r="D28" s="3"/>
      <c r="K28" s="15"/>
      <c r="L28" s="3"/>
      <c r="O28" s="3"/>
    </row>
    <row r="29" spans="1:15" x14ac:dyDescent="0.25">
      <c r="A29" s="2"/>
    </row>
    <row r="30" spans="1:15" x14ac:dyDescent="0.25">
      <c r="A30" s="2"/>
    </row>
    <row r="31" spans="1:15" x14ac:dyDescent="0.25">
      <c r="A31" s="2"/>
    </row>
    <row r="32" spans="1:15" x14ac:dyDescent="0.25">
      <c r="A32" s="2"/>
    </row>
    <row r="33" spans="1:1" x14ac:dyDescent="0.25">
      <c r="A33" s="2"/>
    </row>
    <row r="34" spans="1:1" x14ac:dyDescent="0.25">
      <c r="A34" s="2"/>
    </row>
  </sheetData>
  <mergeCells count="6">
    <mergeCell ref="H8:J8"/>
    <mergeCell ref="A2:O2"/>
    <mergeCell ref="A4:E4"/>
    <mergeCell ref="F4:J4"/>
    <mergeCell ref="K4:O4"/>
    <mergeCell ref="H7:J7"/>
  </mergeCells>
  <pageMargins left="0.7" right="0.7" top="0.75" bottom="0.75" header="0.3" footer="0.3"/>
  <pageSetup paperSize="9" scale="70" fitToHeight="0" orientation="portrait" horizontalDpi="300" verticalDpi="300" r:id="rId1"/>
  <headerFooter scaleWithDoc="0">
    <oddHeader xml:space="preserve">&amp;R&amp;D      &amp;P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>
    <row r="1" spans="1:1" x14ac:dyDescent="0.25">
      <c r="A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Vergl SolarBox Voorb.off 1 en 2</vt:lpstr>
      <vt:lpstr>Blad2</vt:lpstr>
      <vt:lpstr>Blad3</vt:lpstr>
      <vt:lpstr>'Vergl SolarBox Voorb.off 1 en 2'!Afdrukbereik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2015-11-05T09:02:32Z</cp:lastPrinted>
  <dcterms:created xsi:type="dcterms:W3CDTF">2015-11-04T13:02:37Z</dcterms:created>
  <dcterms:modified xsi:type="dcterms:W3CDTF">2015-11-07T21:00:28Z</dcterms:modified>
</cp:coreProperties>
</file>